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3755" windowHeight="6915" activeTab="0"/>
  </bookViews>
  <sheets>
    <sheet name="0304 Budget Allocation" sheetId="1" r:id="rId1"/>
  </sheets>
  <definedNames/>
  <calcPr fullCalcOnLoad="1"/>
</workbook>
</file>

<file path=xl/sharedStrings.xml><?xml version="1.0" encoding="utf-8"?>
<sst xmlns="http://schemas.openxmlformats.org/spreadsheetml/2006/main" count="106" uniqueCount="97">
  <si>
    <t>CRC LEME</t>
  </si>
  <si>
    <t>Budget Allocation for 2003/2004 (By Programs, By Projects, By Core Participants)</t>
  </si>
  <si>
    <t>(Updated: 22 August 2003)</t>
  </si>
  <si>
    <t>ANU</t>
  </si>
  <si>
    <t>CUT</t>
  </si>
  <si>
    <t>AU</t>
  </si>
  <si>
    <t>CSIRO</t>
  </si>
  <si>
    <t>GA</t>
  </si>
  <si>
    <t>NSWDMR</t>
  </si>
  <si>
    <t>PIRSA</t>
  </si>
  <si>
    <t>MCA</t>
  </si>
  <si>
    <t>Total</t>
  </si>
  <si>
    <t>Program 1</t>
  </si>
  <si>
    <t>Program Cost</t>
  </si>
  <si>
    <t>3D Mapping Volume</t>
  </si>
  <si>
    <t>Regolith landscape evolution volume</t>
  </si>
  <si>
    <t>Mineral Hosts</t>
  </si>
  <si>
    <t>Gold in calcrete</t>
  </si>
  <si>
    <t xml:space="preserve">Geochronology </t>
  </si>
  <si>
    <t>Gold Lead and Arsenic Mobility</t>
  </si>
  <si>
    <t>Ge/Si and Ga/Al Inidcators</t>
  </si>
  <si>
    <t xml:space="preserve">Quantification of Mineralogy </t>
  </si>
  <si>
    <t>History of Aridity</t>
  </si>
  <si>
    <t>NT Regolith (Commercial Project)</t>
  </si>
  <si>
    <t>Northern Yilgarn</t>
  </si>
  <si>
    <t>Southern Yilgarn</t>
  </si>
  <si>
    <t>Mineral Mapping SA</t>
  </si>
  <si>
    <t>Objective Regolith Logging</t>
  </si>
  <si>
    <t>Electrical &amp; EM Regolith</t>
  </si>
  <si>
    <t xml:space="preserve">Support for LEIF Grant </t>
  </si>
  <si>
    <t>Program 2</t>
  </si>
  <si>
    <t>Regolith Expresssion of Ore Systems</t>
  </si>
  <si>
    <t>Development of Geochemical Modelling</t>
  </si>
  <si>
    <t>Regolith Reflection of Bedrock (LEIF Grant)</t>
  </si>
  <si>
    <t>Trace Metals in Calcrete</t>
  </si>
  <si>
    <r>
      <t xml:space="preserve">AMIRA P618 </t>
    </r>
    <r>
      <rPr>
        <sz val="10"/>
        <rFont val="Geneva"/>
        <family val="0"/>
      </rPr>
      <t>(Commercial Project)</t>
    </r>
  </si>
  <si>
    <r>
      <t xml:space="preserve">AMIRA P618 </t>
    </r>
    <r>
      <rPr>
        <sz val="10"/>
        <rFont val="Geneva"/>
        <family val="0"/>
      </rPr>
      <t>(Commercial Project): Operating funds from Industry</t>
    </r>
  </si>
  <si>
    <t>Central Gawler Gold</t>
  </si>
  <si>
    <t>Gawler Craton Calcrete</t>
  </si>
  <si>
    <t>Curnamona Coordination</t>
  </si>
  <si>
    <t>Western NSW Regolith</t>
  </si>
  <si>
    <t>Curnamona Pilot</t>
  </si>
  <si>
    <t>White Dam</t>
  </si>
  <si>
    <t>Lachlan Fold Belt</t>
  </si>
  <si>
    <t>Girilambone</t>
  </si>
  <si>
    <t>Yilgarn Laterite Atlas</t>
  </si>
  <si>
    <t>Predictive Petrophysics</t>
  </si>
  <si>
    <t>3-D Potential Field Inversions</t>
  </si>
  <si>
    <r>
      <t xml:space="preserve">PacRim AIRSAR </t>
    </r>
    <r>
      <rPr>
        <sz val="10"/>
        <rFont val="Geneva"/>
        <family val="0"/>
      </rPr>
      <t>(Commercial Project)</t>
    </r>
  </si>
  <si>
    <t>Program 3</t>
  </si>
  <si>
    <t>Project Development</t>
  </si>
  <si>
    <t>Regional Geochem Surveys MDB Pilot</t>
  </si>
  <si>
    <t>Regional Geochem Yilgarn Pilot</t>
  </si>
  <si>
    <t>Regolith Mapping Standards</t>
  </si>
  <si>
    <t>Airborne EM</t>
  </si>
  <si>
    <t>Direct Seismic-Electric Layer Detection</t>
  </si>
  <si>
    <t>Program 4</t>
  </si>
  <si>
    <t>Salinity Communications</t>
  </si>
  <si>
    <t>Project Management SA SMMSP 4.1 (Commercial Project)</t>
  </si>
  <si>
    <t>Riverland SA 4.2 (Commercial Project)</t>
  </si>
  <si>
    <t>Tintinara SA 4.3 (Commercial Project)</t>
  </si>
  <si>
    <t>Constrained Inversion of DIGHEM 4.4 (Commercial Project)</t>
  </si>
  <si>
    <t>Angas Bremer Hills 4.5 (Commercial Project)</t>
  </si>
  <si>
    <t>Angas Bremer Plains 4.6 (Commercial Project)</t>
  </si>
  <si>
    <t>Jamestown 4.7 (Commercial Project)</t>
  </si>
  <si>
    <t>Lower Balonne 4.8 (Commercial Project)</t>
  </si>
  <si>
    <t>Upper Burdekin Regolith</t>
  </si>
  <si>
    <t>Cost Effective Airborne Geophysics</t>
  </si>
  <si>
    <t>Groundwater Flow Systems</t>
  </si>
  <si>
    <t>Parameterisation of Aquifer Systems</t>
  </si>
  <si>
    <t>Regolith and Trees</t>
  </si>
  <si>
    <t>Salt and Metal Mobility in NSW</t>
  </si>
  <si>
    <t>Salt Mobilisation and Water Quality 4.9 (Commercial Project)</t>
  </si>
  <si>
    <t>Salt Mobilisation and Water Quality 4.9 (Operating funds from Industry)</t>
  </si>
  <si>
    <t>Program 5</t>
  </si>
  <si>
    <t>Virtual Regolith Worlds</t>
  </si>
  <si>
    <t>MTEC Extended Courses</t>
  </si>
  <si>
    <t>RMF Field Site Geochem</t>
  </si>
  <si>
    <t>Total Operating for Research Projects</t>
  </si>
  <si>
    <t>VRU</t>
  </si>
  <si>
    <t xml:space="preserve">Tied Expenditures: WA State Government Funding </t>
  </si>
  <si>
    <t>TOTAL Operating Funds ($)</t>
  </si>
  <si>
    <t>TOTAL Operating Funds (%)</t>
  </si>
  <si>
    <t>CRC Salaries (Excluding LEME HQ)</t>
  </si>
  <si>
    <t>Committed Industry Funded Salaries</t>
  </si>
  <si>
    <t>MTEC Salary</t>
  </si>
  <si>
    <t>Allocated &amp; Committed Scholarships</t>
  </si>
  <si>
    <t xml:space="preserve">  PhD:</t>
  </si>
  <si>
    <t xml:space="preserve">     Stipend</t>
  </si>
  <si>
    <t xml:space="preserve">     Operating Funds</t>
  </si>
  <si>
    <t xml:space="preserve">  Masters:</t>
  </si>
  <si>
    <t xml:space="preserve">  Honours:</t>
  </si>
  <si>
    <t>GRAND TOTAL ($)</t>
  </si>
  <si>
    <t>GRAND TOTAL (%)</t>
  </si>
  <si>
    <t>LEME HQ Salaries</t>
  </si>
  <si>
    <t>LEME HQ Operating Funds</t>
  </si>
  <si>
    <t>9 New &amp; Unallocated PhD Scholarships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</si>
</sst>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0.00000"/>
    <numFmt numFmtId="176" formatCode="0.0000"/>
    <numFmt numFmtId="177" formatCode="0.000"/>
    <numFmt numFmtId="178" formatCode="0.000000"/>
    <numFmt numFmtId="179" formatCode="0.000%"/>
    <numFmt numFmtId="180" formatCode="d/m/yy"/>
    <numFmt numFmtId="181" formatCode="d/m/yy\ h:mm"/>
    <numFmt numFmtId="182" formatCode="#,##0.0_);[Red]\(#,##0.0\)"/>
    <numFmt numFmtId="183" formatCode="_(* #,##0.000_);_(* \(#,##0.000\);_(* &quot;-&quot;??_);_(@_)"/>
    <numFmt numFmtId="184" formatCode="_(* #,##0.0_);_(* \(#,##0.0\);_(* &quot;-&quot;??_);_(@_)"/>
    <numFmt numFmtId="185" formatCode="#,##0.000_);[Red]\(#,##0.000\)"/>
    <numFmt numFmtId="186" formatCode="#,##0.0000_);[Red]\(#,##0.0000\)"/>
    <numFmt numFmtId="187" formatCode="#,##0.00000_);[Red]\(#,##0.00000\)"/>
    <numFmt numFmtId="188" formatCode="#,##0.000000_);[Red]\(#,##0.000000\)"/>
    <numFmt numFmtId="189" formatCode="0.0000%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_);_(* \(#,##0.000\);_(* &quot;-&quot;???_);_(@_)"/>
    <numFmt numFmtId="194" formatCode="#,##0.0000000000_);[Red]\(#,##0.0000000000\)"/>
    <numFmt numFmtId="195" formatCode="#,##0.000000000_);[Red]\(#,##0.000000000\)"/>
    <numFmt numFmtId="196" formatCode="#,##0.00000000_);[Red]\(#,##0.00000000\)"/>
    <numFmt numFmtId="197" formatCode="#,##0.0000000_);[Red]\(#,##0.0000000\)"/>
    <numFmt numFmtId="198" formatCode="_(* #,##0.0000_);_(* \(#,##0.0000\);_(* &quot;-&quot;??_);_(@_)"/>
    <numFmt numFmtId="199" formatCode="_(* #,##0.00000_);_(* \(#,##0.00000\);_(* &quot;-&quot;??_);_(@_)"/>
    <numFmt numFmtId="200" formatCode="_(* #,##0.0000_);_(* \(#,##0.0000\);_(* &quot;-&quot;_);_(@_)"/>
    <numFmt numFmtId="201" formatCode="_(* #,##0.00000_);_(* \(#,##0.00000\);_(* &quot;-&quot;_);_(@_)"/>
    <numFmt numFmtId="202" formatCode="_(* #,##0.0_);_(* \(#,##0.0\);_(* &quot;-&quot;?_);_(@_)"/>
    <numFmt numFmtId="203" formatCode="dd/mm/yyyy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#,##0.0_);\(#,##0.0\)"/>
    <numFmt numFmtId="207" formatCode="_(* #,##0_);_(* \(#,##0\);_(* &quot;-&quot;?_);_(@_)"/>
    <numFmt numFmtId="208" formatCode="_(&quot;$&quot;* #,##0.0_);_(&quot;$&quot;* \(#,##0.0\);_(&quot;$&quot;* &quot;-&quot;_);_(@_)"/>
    <numFmt numFmtId="209" formatCode="_(&quot;$&quot;* #,##0.00_);_(&quot;$&quot;* \(#,##0.00\);_(&quot;$&quot;* &quot;-&quot;_);_(@_)"/>
    <numFmt numFmtId="210" formatCode="_(* #,##0.000000_);_(* \(#,##0.000000\);_(* &quot;-&quot;_);_(@_)"/>
    <numFmt numFmtId="211" formatCode="_(* #,##0.0000000_);_(* \(#,##0.0000000\);_(* &quot;-&quot;_);_(@_)"/>
    <numFmt numFmtId="212" formatCode="_(* #,##0.00000000_);_(* \(#,##0.00000000\);_(* &quot;-&quot;_);_(@_)"/>
    <numFmt numFmtId="213" formatCode="_(* #,##0.000000000_);_(* \(#,##0.000000000\);_(* &quot;-&quot;_);_(@_)"/>
    <numFmt numFmtId="214" formatCode="0.0000000"/>
    <numFmt numFmtId="215" formatCode="_-* #,##0.0_-;\-* #,##0.0_-;_-* &quot;-&quot;??_-;_-@_-"/>
    <numFmt numFmtId="216" formatCode="_-* #,##0_-;\-* #,##0_-;_-* &quot;-&quot;??_-;_-@_-"/>
    <numFmt numFmtId="217" formatCode="#,##0.0"/>
    <numFmt numFmtId="218" formatCode="&quot;$&quot;#,##0"/>
    <numFmt numFmtId="219" formatCode="_-* #,##0.000_-;\-* #,##0.000_-;_-* &quot;-&quot;???_-;_-@_-"/>
    <numFmt numFmtId="220" formatCode="_-* #,##0.0_-;\-* #,##0.0_-;_-* &quot;-&quot;?_-;_-@_-"/>
    <numFmt numFmtId="221" formatCode="[$-C09]dddd\,\ d\ mmmm\ yyyy"/>
    <numFmt numFmtId="222" formatCode="[$-409]h:mm:ss\ AM/PM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36"/>
      <name val="Geneva"/>
      <family val="0"/>
    </font>
    <font>
      <u val="single"/>
      <sz val="7.5"/>
      <color indexed="12"/>
      <name val="Geneva"/>
      <family val="0"/>
    </font>
    <font>
      <sz val="8"/>
      <name val="Geneva"/>
      <family val="0"/>
    </font>
    <font>
      <b/>
      <sz val="11"/>
      <name val="Geneva"/>
      <family val="0"/>
    </font>
    <font>
      <b/>
      <sz val="12"/>
      <name val="Geneva"/>
      <family val="0"/>
    </font>
    <font>
      <b/>
      <sz val="8"/>
      <name val="Geneva"/>
      <family val="0"/>
    </font>
    <font>
      <sz val="10"/>
      <color indexed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1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9" fontId="0" fillId="0" borderId="0" xfId="2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00390625" defaultRowHeight="12.75"/>
  <cols>
    <col min="1" max="1" width="27.625" style="0" customWidth="1"/>
    <col min="2" max="2" width="20.00390625" style="0" customWidth="1"/>
    <col min="11" max="11" width="4.753906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3:12" ht="12.75"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/>
      <c r="L4" s="2" t="s">
        <v>11</v>
      </c>
    </row>
    <row r="6" ht="15.75">
      <c r="A6" s="3" t="s">
        <v>12</v>
      </c>
    </row>
    <row r="7" spans="1:12" ht="12.75">
      <c r="A7" t="s">
        <v>13</v>
      </c>
      <c r="B7" s="4"/>
      <c r="F7">
        <v>25</v>
      </c>
      <c r="L7">
        <f aca="true" t="shared" si="0" ref="L7:L21">SUM(C7:J7)</f>
        <v>25</v>
      </c>
    </row>
    <row r="8" spans="1:12" ht="12.75">
      <c r="A8" t="s">
        <v>14</v>
      </c>
      <c r="G8">
        <v>16</v>
      </c>
      <c r="L8">
        <f t="shared" si="0"/>
        <v>16</v>
      </c>
    </row>
    <row r="9" spans="1:12" ht="12.75">
      <c r="A9" t="s">
        <v>15</v>
      </c>
      <c r="F9">
        <v>16</v>
      </c>
      <c r="L9">
        <f t="shared" si="0"/>
        <v>16</v>
      </c>
    </row>
    <row r="10" spans="1:12" ht="12.75">
      <c r="A10" t="s">
        <v>16</v>
      </c>
      <c r="C10">
        <v>7</v>
      </c>
      <c r="F10">
        <f>25+12</f>
        <v>37</v>
      </c>
      <c r="L10">
        <f t="shared" si="0"/>
        <v>44</v>
      </c>
    </row>
    <row r="11" spans="1:12" ht="12.75" hidden="1">
      <c r="A11" s="5" t="s">
        <v>17</v>
      </c>
      <c r="F11">
        <v>0</v>
      </c>
      <c r="L11">
        <f t="shared" si="0"/>
        <v>0</v>
      </c>
    </row>
    <row r="12" spans="1:12" ht="12.75">
      <c r="A12" s="6" t="s">
        <v>18</v>
      </c>
      <c r="C12">
        <v>18</v>
      </c>
      <c r="D12">
        <v>5</v>
      </c>
      <c r="L12">
        <f t="shared" si="0"/>
        <v>23</v>
      </c>
    </row>
    <row r="13" spans="1:12" ht="12.75">
      <c r="A13" s="6" t="s">
        <v>19</v>
      </c>
      <c r="C13">
        <f>21+20</f>
        <v>41</v>
      </c>
      <c r="E13">
        <v>2</v>
      </c>
      <c r="F13">
        <v>10</v>
      </c>
      <c r="G13">
        <v>1</v>
      </c>
      <c r="L13">
        <f t="shared" si="0"/>
        <v>54</v>
      </c>
    </row>
    <row r="14" spans="1:12" ht="12.75">
      <c r="A14" s="6" t="s">
        <v>20</v>
      </c>
      <c r="C14">
        <f>12+20</f>
        <v>32</v>
      </c>
      <c r="L14">
        <f t="shared" si="0"/>
        <v>32</v>
      </c>
    </row>
    <row r="15" spans="1:12" ht="12.75">
      <c r="A15" s="6" t="s">
        <v>21</v>
      </c>
      <c r="C15">
        <v>9</v>
      </c>
      <c r="L15">
        <f t="shared" si="0"/>
        <v>9</v>
      </c>
    </row>
    <row r="16" spans="1:12" ht="12.75">
      <c r="A16" s="6" t="s">
        <v>22</v>
      </c>
      <c r="C16">
        <v>25</v>
      </c>
      <c r="L16">
        <f t="shared" si="0"/>
        <v>25</v>
      </c>
    </row>
    <row r="17" spans="1:12" ht="12.75">
      <c r="A17" s="6" t="s">
        <v>23</v>
      </c>
      <c r="F17">
        <v>31</v>
      </c>
      <c r="G17">
        <v>43</v>
      </c>
      <c r="L17">
        <f t="shared" si="0"/>
        <v>74</v>
      </c>
    </row>
    <row r="18" spans="1:12" ht="12.75">
      <c r="A18" s="6" t="s">
        <v>24</v>
      </c>
      <c r="C18">
        <v>6</v>
      </c>
      <c r="D18">
        <v>8</v>
      </c>
      <c r="F18">
        <v>59</v>
      </c>
      <c r="L18">
        <f t="shared" si="0"/>
        <v>73</v>
      </c>
    </row>
    <row r="19" spans="1:12" ht="12.75">
      <c r="A19" s="6" t="s">
        <v>25</v>
      </c>
      <c r="D19">
        <v>8</v>
      </c>
      <c r="F19">
        <v>51</v>
      </c>
      <c r="L19">
        <f t="shared" si="0"/>
        <v>59</v>
      </c>
    </row>
    <row r="20" spans="1:12" ht="12.75">
      <c r="A20" s="6" t="s">
        <v>26</v>
      </c>
      <c r="I20">
        <v>26</v>
      </c>
      <c r="L20">
        <f t="shared" si="0"/>
        <v>26</v>
      </c>
    </row>
    <row r="21" spans="1:12" ht="12.75">
      <c r="A21" s="6" t="s">
        <v>27</v>
      </c>
      <c r="F21">
        <v>72</v>
      </c>
      <c r="I21">
        <v>3</v>
      </c>
      <c r="L21">
        <f t="shared" si="0"/>
        <v>75</v>
      </c>
    </row>
    <row r="22" spans="1:12" ht="12.75">
      <c r="A22" s="6" t="s">
        <v>28</v>
      </c>
      <c r="D22">
        <v>19</v>
      </c>
      <c r="E22">
        <v>19</v>
      </c>
      <c r="L22">
        <v>38</v>
      </c>
    </row>
    <row r="23" spans="1:12" ht="12.75">
      <c r="A23" s="6" t="s">
        <v>29</v>
      </c>
      <c r="D23">
        <v>20</v>
      </c>
      <c r="L23">
        <v>20</v>
      </c>
    </row>
    <row r="25" ht="15.75">
      <c r="A25" s="3" t="s">
        <v>30</v>
      </c>
    </row>
    <row r="26" spans="1:12" ht="12.75">
      <c r="A26" t="s">
        <v>13</v>
      </c>
      <c r="F26">
        <v>25</v>
      </c>
      <c r="L26">
        <v>25</v>
      </c>
    </row>
    <row r="27" spans="1:12" ht="12.75">
      <c r="A27" t="s">
        <v>31</v>
      </c>
      <c r="F27">
        <v>22</v>
      </c>
      <c r="L27">
        <v>22</v>
      </c>
    </row>
    <row r="28" spans="1:12" ht="12.75">
      <c r="A28" t="s">
        <v>32</v>
      </c>
      <c r="C28">
        <v>5</v>
      </c>
      <c r="L28">
        <v>5</v>
      </c>
    </row>
    <row r="29" spans="1:12" ht="12.75">
      <c r="A29" t="s">
        <v>33</v>
      </c>
      <c r="E29" s="7">
        <v>20</v>
      </c>
      <c r="L29">
        <v>20</v>
      </c>
    </row>
    <row r="30" spans="1:12" ht="12.75">
      <c r="A30" t="s">
        <v>34</v>
      </c>
      <c r="E30">
        <v>9.16</v>
      </c>
      <c r="F30">
        <v>0.84</v>
      </c>
      <c r="L30">
        <f>SUM(C30:K30)</f>
        <v>10</v>
      </c>
    </row>
    <row r="31" spans="1:12" ht="12.75">
      <c r="A31" t="s">
        <v>35</v>
      </c>
      <c r="F31">
        <v>33</v>
      </c>
      <c r="L31">
        <v>33</v>
      </c>
    </row>
    <row r="32" spans="1:12" ht="12.75">
      <c r="A32" t="s">
        <v>36</v>
      </c>
      <c r="F32">
        <v>112</v>
      </c>
      <c r="L32">
        <v>112</v>
      </c>
    </row>
    <row r="33" spans="1:12" ht="12.75">
      <c r="A33" t="s">
        <v>37</v>
      </c>
      <c r="F33">
        <v>30</v>
      </c>
      <c r="I33">
        <v>6</v>
      </c>
      <c r="L33">
        <v>36</v>
      </c>
    </row>
    <row r="34" spans="1:12" ht="12.75">
      <c r="A34" t="s">
        <v>38</v>
      </c>
      <c r="E34">
        <v>13.7</v>
      </c>
      <c r="L34">
        <v>13.7</v>
      </c>
    </row>
    <row r="35" spans="1:12" ht="12.75">
      <c r="A35" t="s">
        <v>39</v>
      </c>
      <c r="F35">
        <v>2</v>
      </c>
      <c r="L35">
        <v>2</v>
      </c>
    </row>
    <row r="36" spans="1:12" ht="12.75">
      <c r="A36" t="s">
        <v>40</v>
      </c>
      <c r="C36">
        <v>10</v>
      </c>
      <c r="E36">
        <v>25</v>
      </c>
      <c r="G36">
        <v>131</v>
      </c>
      <c r="L36">
        <f>SUM(C36:K36)</f>
        <v>166</v>
      </c>
    </row>
    <row r="37" spans="1:12" ht="12.75">
      <c r="A37" t="s">
        <v>41</v>
      </c>
      <c r="E37">
        <v>15</v>
      </c>
      <c r="L37">
        <f>SUM(C37:K37)</f>
        <v>15</v>
      </c>
    </row>
    <row r="38" spans="1:12" ht="12.75">
      <c r="A38" t="s">
        <v>42</v>
      </c>
      <c r="E38">
        <v>20</v>
      </c>
      <c r="L38">
        <f>SUM(C38:K38)</f>
        <v>20</v>
      </c>
    </row>
    <row r="39" spans="1:12" ht="12.75">
      <c r="A39" t="s">
        <v>43</v>
      </c>
      <c r="C39">
        <v>2</v>
      </c>
      <c r="L39">
        <f>SUM(C39:K39)</f>
        <v>2</v>
      </c>
    </row>
    <row r="40" spans="1:12" ht="12.75">
      <c r="A40" t="s">
        <v>44</v>
      </c>
      <c r="C40">
        <v>95</v>
      </c>
      <c r="F40">
        <v>3</v>
      </c>
      <c r="G40">
        <v>2</v>
      </c>
      <c r="L40">
        <f>SUM(C40:K40)</f>
        <v>100</v>
      </c>
    </row>
    <row r="41" spans="1:12" ht="12.75">
      <c r="A41" t="s">
        <v>45</v>
      </c>
      <c r="F41">
        <v>18</v>
      </c>
      <c r="L41">
        <v>18</v>
      </c>
    </row>
    <row r="42" spans="1:12" ht="12.75">
      <c r="A42" t="s">
        <v>46</v>
      </c>
      <c r="E42">
        <v>15</v>
      </c>
      <c r="L42">
        <f>SUM(C42:J42)</f>
        <v>15</v>
      </c>
    </row>
    <row r="43" spans="1:12" ht="12.75">
      <c r="A43" t="s">
        <v>47</v>
      </c>
      <c r="D43">
        <v>10</v>
      </c>
      <c r="E43">
        <v>15</v>
      </c>
      <c r="L43">
        <v>25</v>
      </c>
    </row>
    <row r="44" spans="1:12" ht="12.75">
      <c r="A44" t="s">
        <v>48</v>
      </c>
      <c r="F44">
        <v>36</v>
      </c>
      <c r="L44">
        <v>36</v>
      </c>
    </row>
    <row r="47" ht="15.75">
      <c r="A47" s="3" t="s">
        <v>49</v>
      </c>
    </row>
    <row r="48" spans="1:12" ht="12.75">
      <c r="A48" t="s">
        <v>13</v>
      </c>
      <c r="G48">
        <f>15+16.5</f>
        <v>31.5</v>
      </c>
      <c r="L48">
        <v>31.5</v>
      </c>
    </row>
    <row r="49" spans="1:12" ht="12.75">
      <c r="A49" t="s">
        <v>50</v>
      </c>
      <c r="G49">
        <v>20</v>
      </c>
      <c r="L49">
        <v>20</v>
      </c>
    </row>
    <row r="50" spans="1:12" ht="12.75">
      <c r="A50" t="s">
        <v>51</v>
      </c>
      <c r="C50">
        <v>5</v>
      </c>
      <c r="G50">
        <v>20</v>
      </c>
      <c r="L50">
        <v>25</v>
      </c>
    </row>
    <row r="51" spans="1:12" ht="12.75">
      <c r="A51" t="s">
        <v>52</v>
      </c>
      <c r="D51">
        <v>2</v>
      </c>
      <c r="F51">
        <v>7.5</v>
      </c>
      <c r="L51">
        <v>9.5</v>
      </c>
    </row>
    <row r="52" spans="1:12" ht="12.75">
      <c r="A52" t="s">
        <v>53</v>
      </c>
      <c r="E52">
        <v>1</v>
      </c>
      <c r="F52">
        <v>1</v>
      </c>
      <c r="G52">
        <v>13</v>
      </c>
      <c r="L52">
        <v>15</v>
      </c>
    </row>
    <row r="53" spans="1:12" ht="12.75">
      <c r="A53" t="s">
        <v>54</v>
      </c>
      <c r="D53">
        <v>15</v>
      </c>
      <c r="E53">
        <v>10</v>
      </c>
      <c r="F53">
        <v>40</v>
      </c>
      <c r="L53">
        <v>65</v>
      </c>
    </row>
    <row r="54" spans="1:12" ht="12.75">
      <c r="A54" t="s">
        <v>55</v>
      </c>
      <c r="D54">
        <v>15</v>
      </c>
      <c r="L54">
        <v>15</v>
      </c>
    </row>
    <row r="57" ht="15.75">
      <c r="A57" s="3" t="s">
        <v>56</v>
      </c>
    </row>
    <row r="58" spans="1:12" ht="12.75">
      <c r="A58" t="s">
        <v>13</v>
      </c>
      <c r="G58">
        <v>25</v>
      </c>
      <c r="L58">
        <v>25</v>
      </c>
    </row>
    <row r="59" spans="1:12" ht="12.75">
      <c r="A59" t="s">
        <v>50</v>
      </c>
      <c r="D59">
        <v>4</v>
      </c>
      <c r="G59">
        <v>11</v>
      </c>
      <c r="L59">
        <f aca="true" t="shared" si="1" ref="L59:L75">SUM(C59:J59)</f>
        <v>15</v>
      </c>
    </row>
    <row r="60" spans="1:12" ht="12.75">
      <c r="A60" t="s">
        <v>57</v>
      </c>
      <c r="G60">
        <v>20</v>
      </c>
      <c r="L60">
        <f t="shared" si="1"/>
        <v>20</v>
      </c>
    </row>
    <row r="61" spans="1:12" ht="12.75">
      <c r="A61" t="s">
        <v>58</v>
      </c>
      <c r="F61">
        <v>10</v>
      </c>
      <c r="G61">
        <v>3</v>
      </c>
      <c r="L61">
        <f t="shared" si="1"/>
        <v>13</v>
      </c>
    </row>
    <row r="62" spans="1:12" ht="12.75">
      <c r="A62" t="s">
        <v>59</v>
      </c>
      <c r="C62">
        <v>2</v>
      </c>
      <c r="F62">
        <v>16</v>
      </c>
      <c r="G62">
        <v>6</v>
      </c>
      <c r="L62">
        <f t="shared" si="1"/>
        <v>24</v>
      </c>
    </row>
    <row r="63" spans="1:12" ht="12.75">
      <c r="A63" t="s">
        <v>60</v>
      </c>
      <c r="C63">
        <v>1</v>
      </c>
      <c r="F63">
        <v>7</v>
      </c>
      <c r="G63">
        <v>7</v>
      </c>
      <c r="L63">
        <f t="shared" si="1"/>
        <v>15</v>
      </c>
    </row>
    <row r="64" spans="1:12" ht="12.75">
      <c r="A64" t="s">
        <v>61</v>
      </c>
      <c r="G64">
        <v>39</v>
      </c>
      <c r="L64">
        <f t="shared" si="1"/>
        <v>39</v>
      </c>
    </row>
    <row r="65" spans="1:12" ht="12.75">
      <c r="A65" t="s">
        <v>62</v>
      </c>
      <c r="G65">
        <f>3+5</f>
        <v>8</v>
      </c>
      <c r="L65">
        <f t="shared" si="1"/>
        <v>8</v>
      </c>
    </row>
    <row r="66" spans="1:12" ht="12.75">
      <c r="A66" t="s">
        <v>63</v>
      </c>
      <c r="C66">
        <v>2</v>
      </c>
      <c r="G66">
        <v>6</v>
      </c>
      <c r="L66">
        <f t="shared" si="1"/>
        <v>8</v>
      </c>
    </row>
    <row r="67" spans="1:12" ht="12.75">
      <c r="A67" t="s">
        <v>64</v>
      </c>
      <c r="C67">
        <v>2</v>
      </c>
      <c r="G67">
        <v>7</v>
      </c>
      <c r="L67">
        <f t="shared" si="1"/>
        <v>9</v>
      </c>
    </row>
    <row r="68" spans="1:12" ht="12.75">
      <c r="A68" t="s">
        <v>65</v>
      </c>
      <c r="G68">
        <v>41</v>
      </c>
      <c r="L68">
        <f t="shared" si="1"/>
        <v>41</v>
      </c>
    </row>
    <row r="69" spans="1:12" ht="12.75">
      <c r="A69" t="s">
        <v>66</v>
      </c>
      <c r="G69">
        <v>22</v>
      </c>
      <c r="L69">
        <f t="shared" si="1"/>
        <v>22</v>
      </c>
    </row>
    <row r="70" spans="1:12" ht="12.75">
      <c r="A70" t="s">
        <v>67</v>
      </c>
      <c r="D70">
        <v>15</v>
      </c>
      <c r="G70">
        <v>35</v>
      </c>
      <c r="L70">
        <f t="shared" si="1"/>
        <v>50</v>
      </c>
    </row>
    <row r="71" spans="1:12" ht="12.75">
      <c r="A71" t="s">
        <v>68</v>
      </c>
      <c r="G71">
        <v>50</v>
      </c>
      <c r="L71">
        <f t="shared" si="1"/>
        <v>50</v>
      </c>
    </row>
    <row r="72" spans="1:12" ht="12.75">
      <c r="A72" t="s">
        <v>69</v>
      </c>
      <c r="C72">
        <v>2</v>
      </c>
      <c r="D72">
        <v>5</v>
      </c>
      <c r="F72">
        <f>13+2.5</f>
        <v>15.5</v>
      </c>
      <c r="G72">
        <v>13</v>
      </c>
      <c r="L72">
        <f t="shared" si="1"/>
        <v>35.5</v>
      </c>
    </row>
    <row r="73" spans="1:12" ht="12.75">
      <c r="A73" t="s">
        <v>70</v>
      </c>
      <c r="F73">
        <v>3</v>
      </c>
      <c r="G73">
        <v>12</v>
      </c>
      <c r="L73">
        <f t="shared" si="1"/>
        <v>15</v>
      </c>
    </row>
    <row r="74" spans="1:12" ht="12.75">
      <c r="A74" t="s">
        <v>71</v>
      </c>
      <c r="C74">
        <v>25</v>
      </c>
      <c r="L74">
        <f t="shared" si="1"/>
        <v>25</v>
      </c>
    </row>
    <row r="75" spans="1:12" ht="12.75">
      <c r="A75" t="s">
        <v>72</v>
      </c>
      <c r="F75">
        <v>80</v>
      </c>
      <c r="G75">
        <v>20</v>
      </c>
      <c r="L75">
        <f t="shared" si="1"/>
        <v>100</v>
      </c>
    </row>
    <row r="76" spans="1:12" ht="12.75">
      <c r="A76" t="s">
        <v>73</v>
      </c>
      <c r="F76">
        <v>174</v>
      </c>
      <c r="L76">
        <v>174</v>
      </c>
    </row>
    <row r="78" ht="15.75">
      <c r="A78" s="3" t="s">
        <v>74</v>
      </c>
    </row>
    <row r="79" spans="1:12" ht="12.75">
      <c r="A79" t="s">
        <v>13</v>
      </c>
      <c r="E79">
        <v>25</v>
      </c>
      <c r="L79">
        <v>25</v>
      </c>
    </row>
    <row r="80" spans="1:12" ht="12.75">
      <c r="A80" t="s">
        <v>75</v>
      </c>
      <c r="E80">
        <v>25</v>
      </c>
      <c r="L80">
        <v>25</v>
      </c>
    </row>
    <row r="81" spans="1:12" ht="12.75">
      <c r="A81" t="s">
        <v>76</v>
      </c>
      <c r="C81">
        <f>20+10</f>
        <v>30</v>
      </c>
      <c r="D81">
        <v>10</v>
      </c>
      <c r="E81">
        <v>10</v>
      </c>
      <c r="L81">
        <v>50</v>
      </c>
    </row>
    <row r="82" spans="1:12" ht="12.75">
      <c r="A82" t="s">
        <v>77</v>
      </c>
      <c r="E82">
        <v>5</v>
      </c>
      <c r="L82">
        <v>5</v>
      </c>
    </row>
    <row r="84" spans="1:12" ht="12.75">
      <c r="A84" s="8" t="s">
        <v>78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10">
        <f>SUM(L7:L82)</f>
        <v>2259.2</v>
      </c>
    </row>
    <row r="86" spans="1:12" ht="12.75">
      <c r="A86" s="11" t="s">
        <v>79</v>
      </c>
      <c r="F86">
        <v>70</v>
      </c>
      <c r="L86">
        <v>70</v>
      </c>
    </row>
    <row r="87" spans="1:12" ht="12.75">
      <c r="A87" s="12" t="s">
        <v>80</v>
      </c>
      <c r="D87">
        <v>30</v>
      </c>
      <c r="F87">
        <f>55+120</f>
        <v>175</v>
      </c>
      <c r="L87">
        <f>SUM(C87:J87)</f>
        <v>205</v>
      </c>
    </row>
    <row r="90" spans="1:12" ht="15.75">
      <c r="A90" s="13" t="s">
        <v>81</v>
      </c>
      <c r="B90" s="14"/>
      <c r="C90" s="15">
        <f aca="true" t="shared" si="2" ref="C90:J90">SUM(C7:C87)</f>
        <v>319</v>
      </c>
      <c r="D90" s="15">
        <f t="shared" si="2"/>
        <v>166</v>
      </c>
      <c r="E90" s="15">
        <f t="shared" si="2"/>
        <v>229.86</v>
      </c>
      <c r="F90" s="15">
        <f t="shared" si="2"/>
        <v>1181.84</v>
      </c>
      <c r="G90" s="15">
        <f t="shared" si="2"/>
        <v>602.5</v>
      </c>
      <c r="H90" s="15">
        <f t="shared" si="2"/>
        <v>0</v>
      </c>
      <c r="I90" s="15">
        <f t="shared" si="2"/>
        <v>35</v>
      </c>
      <c r="J90" s="15">
        <f t="shared" si="2"/>
        <v>0</v>
      </c>
      <c r="K90" s="15"/>
      <c r="L90" s="15">
        <f>SUM(C90:J90)</f>
        <v>2534.2</v>
      </c>
    </row>
    <row r="92" spans="1:12" ht="15.75">
      <c r="A92" s="3" t="s">
        <v>82</v>
      </c>
      <c r="C92" s="16">
        <f aca="true" t="shared" si="3" ref="C92:J92">C90/$L$90</f>
        <v>0.12587798910898904</v>
      </c>
      <c r="D92" s="16">
        <f t="shared" si="3"/>
        <v>0.0655039065582827</v>
      </c>
      <c r="E92" s="16">
        <f t="shared" si="3"/>
        <v>0.09070318049088472</v>
      </c>
      <c r="F92" s="16">
        <f t="shared" si="3"/>
        <v>0.46635624654723384</v>
      </c>
      <c r="G92" s="16">
        <f t="shared" si="3"/>
        <v>0.23774761265882727</v>
      </c>
      <c r="H92" s="16">
        <f t="shared" si="3"/>
        <v>0</v>
      </c>
      <c r="I92" s="16">
        <f t="shared" si="3"/>
        <v>0.013811064635782496</v>
      </c>
      <c r="J92" s="16">
        <f t="shared" si="3"/>
        <v>0</v>
      </c>
      <c r="K92" s="16"/>
      <c r="L92" s="16">
        <f>L90/$L$90</f>
        <v>1</v>
      </c>
    </row>
    <row r="96" spans="1:12" ht="15">
      <c r="A96" s="1" t="s">
        <v>83</v>
      </c>
      <c r="C96">
        <v>427</v>
      </c>
      <c r="D96">
        <v>234</v>
      </c>
      <c r="E96">
        <v>199</v>
      </c>
      <c r="F96">
        <v>570</v>
      </c>
      <c r="G96">
        <v>244</v>
      </c>
      <c r="H96">
        <v>0</v>
      </c>
      <c r="I96">
        <v>0</v>
      </c>
      <c r="J96">
        <v>0</v>
      </c>
      <c r="L96" s="17">
        <f>SUM(C96:J96)</f>
        <v>1674</v>
      </c>
    </row>
    <row r="97" spans="1:12" ht="15">
      <c r="A97" s="1" t="s">
        <v>84</v>
      </c>
      <c r="C97">
        <v>67</v>
      </c>
      <c r="F97">
        <v>143</v>
      </c>
      <c r="G97">
        <f>455-67</f>
        <v>388</v>
      </c>
      <c r="L97" s="17">
        <f>SUM(C97:J97)</f>
        <v>598</v>
      </c>
    </row>
    <row r="98" spans="1:3" ht="15" hidden="1">
      <c r="A98" s="1" t="s">
        <v>85</v>
      </c>
      <c r="C98">
        <v>0</v>
      </c>
    </row>
    <row r="99" ht="15">
      <c r="A99" s="1"/>
    </row>
    <row r="101" spans="1:12" ht="15">
      <c r="A101" s="1" t="s">
        <v>86</v>
      </c>
      <c r="C101" s="18">
        <v>367</v>
      </c>
      <c r="D101">
        <v>218</v>
      </c>
      <c r="E101">
        <v>277</v>
      </c>
      <c r="L101" s="18">
        <f>SUM(C101:K101)</f>
        <v>862</v>
      </c>
    </row>
    <row r="102" ht="15.75">
      <c r="A102" s="3"/>
    </row>
    <row r="103" ht="12.75" hidden="1">
      <c r="A103" t="s">
        <v>87</v>
      </c>
    </row>
    <row r="104" spans="1:5" ht="12.75" hidden="1">
      <c r="A104" t="s">
        <v>88</v>
      </c>
      <c r="C104">
        <v>157.5</v>
      </c>
      <c r="D104">
        <v>94.5</v>
      </c>
      <c r="E104">
        <v>125.5</v>
      </c>
    </row>
    <row r="105" spans="1:5" ht="12.75" hidden="1">
      <c r="A105" t="s">
        <v>89</v>
      </c>
      <c r="C105">
        <v>130</v>
      </c>
      <c r="D105">
        <v>85</v>
      </c>
      <c r="E105">
        <v>122</v>
      </c>
    </row>
    <row r="106" ht="12.75" hidden="1"/>
    <row r="107" ht="12.75" hidden="1">
      <c r="A107" t="s">
        <v>90</v>
      </c>
    </row>
    <row r="108" spans="1:5" ht="12.75" hidden="1">
      <c r="A108" t="s">
        <v>88</v>
      </c>
      <c r="C108">
        <v>18</v>
      </c>
      <c r="D108">
        <v>5</v>
      </c>
      <c r="E108">
        <v>0.8</v>
      </c>
    </row>
    <row r="109" spans="1:5" ht="12.75" hidden="1">
      <c r="A109" t="s">
        <v>89</v>
      </c>
      <c r="C109">
        <v>10</v>
      </c>
      <c r="D109">
        <v>1.5</v>
      </c>
      <c r="E109">
        <v>0</v>
      </c>
    </row>
    <row r="110" ht="12.75" hidden="1"/>
    <row r="111" ht="12.75" hidden="1">
      <c r="A111" t="s">
        <v>91</v>
      </c>
    </row>
    <row r="112" spans="1:5" ht="12.75" hidden="1">
      <c r="A112" t="s">
        <v>88</v>
      </c>
      <c r="C112">
        <v>20</v>
      </c>
      <c r="D112">
        <v>7.5</v>
      </c>
      <c r="E112">
        <v>6</v>
      </c>
    </row>
    <row r="113" spans="1:5" ht="12.75" hidden="1">
      <c r="A113" t="s">
        <v>89</v>
      </c>
      <c r="C113">
        <v>20</v>
      </c>
      <c r="D113">
        <v>12</v>
      </c>
      <c r="E113">
        <v>6</v>
      </c>
    </row>
    <row r="114" ht="12.75" hidden="1"/>
    <row r="115" spans="1:12" ht="15.75">
      <c r="A115" s="13" t="s">
        <v>92</v>
      </c>
      <c r="B115" s="14"/>
      <c r="C115" s="15">
        <f aca="true" t="shared" si="4" ref="C115:J115">C90+C96+C97+C98+C101</f>
        <v>1180</v>
      </c>
      <c r="D115" s="15">
        <f t="shared" si="4"/>
        <v>618</v>
      </c>
      <c r="E115" s="15">
        <f t="shared" si="4"/>
        <v>705.86</v>
      </c>
      <c r="F115" s="15">
        <f t="shared" si="4"/>
        <v>1894.84</v>
      </c>
      <c r="G115" s="15">
        <f t="shared" si="4"/>
        <v>1234.5</v>
      </c>
      <c r="H115" s="15">
        <f t="shared" si="4"/>
        <v>0</v>
      </c>
      <c r="I115" s="15">
        <f t="shared" si="4"/>
        <v>35</v>
      </c>
      <c r="J115" s="15">
        <f t="shared" si="4"/>
        <v>0</v>
      </c>
      <c r="K115" s="15"/>
      <c r="L115" s="15">
        <f>SUM(C115:K115)</f>
        <v>5668.2</v>
      </c>
    </row>
    <row r="117" spans="1:12" ht="15.75">
      <c r="A117" s="3" t="s">
        <v>93</v>
      </c>
      <c r="C117" s="16">
        <f aca="true" t="shared" si="5" ref="C117:J117">C115/$L$115</f>
        <v>0.20817896333933172</v>
      </c>
      <c r="D117" s="16">
        <f t="shared" si="5"/>
        <v>0.1090293214777178</v>
      </c>
      <c r="E117" s="16">
        <f t="shared" si="5"/>
        <v>0.12452983310398363</v>
      </c>
      <c r="F117" s="16">
        <f t="shared" si="5"/>
        <v>0.3342930736388977</v>
      </c>
      <c r="G117" s="16">
        <f t="shared" si="5"/>
        <v>0.21779400868000423</v>
      </c>
      <c r="H117" s="16">
        <f t="shared" si="5"/>
        <v>0</v>
      </c>
      <c r="I117" s="16">
        <f t="shared" si="5"/>
        <v>0.006174799760064924</v>
      </c>
      <c r="J117" s="16">
        <f t="shared" si="5"/>
        <v>0</v>
      </c>
      <c r="K117" s="16"/>
      <c r="L117" s="16">
        <f>L115/$L$115</f>
        <v>1</v>
      </c>
    </row>
    <row r="120" spans="1:12" ht="15.75">
      <c r="A120" s="3" t="s">
        <v>94</v>
      </c>
      <c r="F120">
        <v>483</v>
      </c>
      <c r="L120">
        <f>SUM(C120:J120)</f>
        <v>483</v>
      </c>
    </row>
    <row r="121" spans="1:12" ht="15.75">
      <c r="A121" s="3" t="s">
        <v>95</v>
      </c>
      <c r="F121">
        <v>345</v>
      </c>
      <c r="L121">
        <f>SUM(C121:J121)</f>
        <v>345</v>
      </c>
    </row>
    <row r="124" spans="1:12" ht="15.75">
      <c r="A124" s="11" t="s">
        <v>96</v>
      </c>
      <c r="L124" s="3">
        <f>9*18+9*10</f>
        <v>252</v>
      </c>
    </row>
  </sheetData>
  <printOptions/>
  <pageMargins left="0.75" right="0.75" top="1" bottom="1" header="0.5" footer="0.5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 Exploration and Mining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cam335</dc:creator>
  <cp:keywords/>
  <dc:description/>
  <cp:lastModifiedBy>cam335</cp:lastModifiedBy>
  <dcterms:created xsi:type="dcterms:W3CDTF">2003-10-10T02:39:13Z</dcterms:created>
  <dcterms:modified xsi:type="dcterms:W3CDTF">2003-10-10T02:39:21Z</dcterms:modified>
  <cp:category/>
  <cp:version/>
  <cp:contentType/>
  <cp:contentStatus/>
</cp:coreProperties>
</file>